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arah.mauer.STOTZ-LT64\Downloads\"/>
    </mc:Choice>
  </mc:AlternateContent>
  <xr:revisionPtr revIDLastSave="0" documentId="13_ncr:1_{EE20C81D-7570-4BDF-BEFF-EC3D0ACC9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leitung" sheetId="1" r:id="rId1"/>
    <sheet name="Liquiditätsplanung" sheetId="2" r:id="rId2"/>
    <sheet name="Übersich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3" l="1"/>
  <c r="A23" i="3"/>
  <c r="A22" i="3"/>
  <c r="A21" i="3"/>
  <c r="A20" i="3"/>
  <c r="A19" i="3"/>
  <c r="A18" i="3"/>
  <c r="A17" i="3"/>
  <c r="A16" i="3"/>
  <c r="A15" i="3"/>
  <c r="A14" i="3"/>
  <c r="A13" i="3"/>
  <c r="A12" i="3"/>
  <c r="B5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16" i="2"/>
  <c r="N30" i="2" s="1"/>
  <c r="M16" i="2"/>
  <c r="M30" i="2" s="1"/>
  <c r="L16" i="2"/>
  <c r="L30" i="2" s="1"/>
  <c r="K16" i="2"/>
  <c r="K30" i="2" s="1"/>
  <c r="J16" i="2"/>
  <c r="J30" i="2" s="1"/>
  <c r="I16" i="2"/>
  <c r="I30" i="2" s="1"/>
  <c r="H16" i="2"/>
  <c r="H30" i="2" s="1"/>
  <c r="G16" i="2"/>
  <c r="G30" i="2" s="1"/>
  <c r="F16" i="2"/>
  <c r="F30" i="2" s="1"/>
  <c r="E16" i="2"/>
  <c r="E30" i="2" s="1"/>
  <c r="D16" i="2"/>
  <c r="C16" i="2"/>
  <c r="B16" i="2"/>
  <c r="B7" i="2"/>
  <c r="B5" i="2"/>
  <c r="C5" i="2" s="1"/>
  <c r="B31" i="2" l="1"/>
  <c r="B30" i="2"/>
  <c r="B37" i="2" s="1"/>
  <c r="C30" i="2"/>
  <c r="D30" i="2"/>
  <c r="B6" i="2"/>
  <c r="D5" i="2"/>
  <c r="C6" i="2"/>
  <c r="B34" i="2"/>
  <c r="B12" i="3"/>
  <c r="C7" i="2"/>
  <c r="C31" i="2" s="1"/>
  <c r="C37" i="2" l="1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B8" i="3" s="1"/>
  <c r="C34" i="2"/>
  <c r="B13" i="3"/>
  <c r="D7" i="2"/>
  <c r="D31" i="2" s="1"/>
  <c r="C12" i="3"/>
  <c r="B35" i="2"/>
  <c r="E5" i="2"/>
  <c r="D6" i="2"/>
  <c r="E6" i="2" l="1"/>
  <c r="F5" i="2"/>
  <c r="B14" i="3"/>
  <c r="D34" i="2"/>
  <c r="E7" i="2"/>
  <c r="E31" i="2" s="1"/>
  <c r="C13" i="3"/>
  <c r="C35" i="2"/>
  <c r="D35" i="2" l="1"/>
  <c r="C14" i="3"/>
  <c r="F7" i="2"/>
  <c r="F31" i="2" s="1"/>
  <c r="B15" i="3"/>
  <c r="E34" i="2"/>
  <c r="G5" i="2"/>
  <c r="F6" i="2"/>
  <c r="E35" i="2" l="1"/>
  <c r="C15" i="3"/>
  <c r="B16" i="3"/>
  <c r="G7" i="2"/>
  <c r="G31" i="2" s="1"/>
  <c r="F34" i="2"/>
  <c r="H5" i="2"/>
  <c r="G6" i="2"/>
  <c r="H6" i="2" l="1"/>
  <c r="I5" i="2"/>
  <c r="F35" i="2"/>
  <c r="C16" i="3"/>
  <c r="B17" i="3"/>
  <c r="H7" i="2"/>
  <c r="H31" i="2" s="1"/>
  <c r="G34" i="2"/>
  <c r="G35" i="2" l="1"/>
  <c r="C17" i="3"/>
  <c r="I7" i="2"/>
  <c r="I31" i="2" s="1"/>
  <c r="B18" i="3"/>
  <c r="H34" i="2"/>
  <c r="I6" i="2"/>
  <c r="J5" i="2"/>
  <c r="B19" i="3" l="1"/>
  <c r="J7" i="2"/>
  <c r="J31" i="2" s="1"/>
  <c r="I34" i="2"/>
  <c r="J6" i="2"/>
  <c r="K5" i="2"/>
  <c r="C18" i="3"/>
  <c r="H35" i="2"/>
  <c r="I35" i="2" l="1"/>
  <c r="C19" i="3"/>
  <c r="K6" i="2"/>
  <c r="L5" i="2"/>
  <c r="K7" i="2"/>
  <c r="K31" i="2" s="1"/>
  <c r="J34" i="2"/>
  <c r="B20" i="3"/>
  <c r="J35" i="2" l="1"/>
  <c r="C20" i="3"/>
  <c r="K34" i="2"/>
  <c r="L7" i="2"/>
  <c r="L31" i="2" s="1"/>
  <c r="B21" i="3"/>
  <c r="M5" i="2"/>
  <c r="L6" i="2"/>
  <c r="M7" i="2" l="1"/>
  <c r="M31" i="2" s="1"/>
  <c r="L34" i="2"/>
  <c r="B22" i="3"/>
  <c r="N5" i="2"/>
  <c r="N6" i="2" s="1"/>
  <c r="M6" i="2"/>
  <c r="K35" i="2"/>
  <c r="C21" i="3"/>
  <c r="N7" i="2" l="1"/>
  <c r="N31" i="2" s="1"/>
  <c r="M34" i="2"/>
  <c r="B23" i="3"/>
  <c r="L35" i="2"/>
  <c r="C22" i="3"/>
  <c r="N34" i="2" l="1"/>
  <c r="B24" i="3"/>
  <c r="B6" i="3"/>
  <c r="C23" i="3"/>
  <c r="M35" i="2"/>
  <c r="C24" i="3" l="1"/>
  <c r="N35" i="2"/>
  <c r="B7" i="3"/>
</calcChain>
</file>

<file path=xl/sharedStrings.xml><?xml version="1.0" encoding="utf-8"?>
<sst xmlns="http://schemas.openxmlformats.org/spreadsheetml/2006/main" count="96" uniqueCount="92">
  <si>
    <t>13-Wochen-Liquiditätsplanung</t>
  </si>
  <si>
    <t>Annahmen und Bedienhinweise</t>
  </si>
  <si>
    <t>Startdatum Woche 1</t>
  </si>
  <si>
    <t>Erster Tag der ersten Planungswoche (idealerweise Montag).</t>
  </si>
  <si>
    <t>Mindestliquidität (EUR)</t>
  </si>
  <si>
    <t>Gewünschter Sicherheitspuffer, der nicht unterschritten werden soll.</t>
  </si>
  <si>
    <t>Verfügbare Kreditlinie (EUR)</t>
  </si>
  <si>
    <t>Noch verfügbarer, nicht ausgeschöpfter Finanzierungsrahmen.</t>
  </si>
  <si>
    <t>Anfangsbestand liquide Mittel (EUR)</t>
  </si>
  <si>
    <t>Bank- und Kassenbestand zum Start der ersten Planungswoche.</t>
  </si>
  <si>
    <t>So verwenden Sie die Vorlage</t>
  </si>
  <si>
    <t>1</t>
  </si>
  <si>
    <t>Annahmen aktualisieren</t>
  </si>
  <si>
    <t>Passen Sie Startdatum, Mindestliquidität, Kreditlinie und Anfangsbestand oben an.</t>
  </si>
  <si>
    <t>2</t>
  </si>
  <si>
    <t>Zahlungsströme erfassen</t>
  </si>
  <si>
    <t>Tragen Sie erwartete Ein- und Auszahlungen in den gelb markierten Feldern der Planung ein.</t>
  </si>
  <si>
    <t>3</t>
  </si>
  <si>
    <t>Fälligkeitsprinzip verwenden</t>
  </si>
  <si>
    <t>Planen Sie Zahlungen in der Woche, in der sie tatsächlich auf dem Bankkonto wirksam werden.</t>
  </si>
  <si>
    <t>4</t>
  </si>
  <si>
    <t>Wöchentlich aktualisieren</t>
  </si>
  <si>
    <t>Ersetzen Sie Planwerte laufend durch aktuelle Erkenntnisse und verschieben Sie die Planung um eine Woche.</t>
  </si>
  <si>
    <t>5</t>
  </si>
  <si>
    <t>Abweichungen analysieren</t>
  </si>
  <si>
    <t>Nutzen Sie die Übersicht, um Engpässe frühzeitig zu erkennen und Maßnahmen einzuleiten.</t>
  </si>
  <si>
    <t>Farblogik im Modell</t>
  </si>
  <si>
    <t>Blau</t>
  </si>
  <si>
    <t>Eingabewerte</t>
  </si>
  <si>
    <t>Diese Werte können und sollen vom Nutzer angepasst werden.</t>
  </si>
  <si>
    <t>Grün</t>
  </si>
  <si>
    <t>Verknüpfungen</t>
  </si>
  <si>
    <t>Werte werden aus einem anderen Tabellenblatt übernommen.</t>
  </si>
  <si>
    <t>Schwarz</t>
  </si>
  <si>
    <t>Formeln</t>
  </si>
  <si>
    <t>Automatisch berechnete Werte; nicht überschreiben.</t>
  </si>
  <si>
    <t>Gelb</t>
  </si>
  <si>
    <t>Eingabefelder</t>
  </si>
  <si>
    <t>Planwerte und zentrale Annahmen, die gepflegt werden müssen.</t>
  </si>
  <si>
    <t>Hinweis: Die Vorlage dient als operatives Planungsinstrument. Sie ersetzt keine insolvenz-, steuer- oder rechtsberatende Prüfung. Bei akutem Liquiditätsdruck sollten Fristen und Pflichten unverzüglich fachlich geprüft werden.</t>
  </si>
  <si>
    <t>Betrag in EUR</t>
  </si>
  <si>
    <t>Woche 1</t>
  </si>
  <si>
    <t>Woche 2</t>
  </si>
  <si>
    <t>Woche 3</t>
  </si>
  <si>
    <t>Woche 4</t>
  </si>
  <si>
    <t>Woche 5</t>
  </si>
  <si>
    <t>Woche 6</t>
  </si>
  <si>
    <t>Woche 7</t>
  </si>
  <si>
    <t>Woche 8</t>
  </si>
  <si>
    <t>Woche 9</t>
  </si>
  <si>
    <t>Woche 10</t>
  </si>
  <si>
    <t>Woche 11</t>
  </si>
  <si>
    <t>Woche 12</t>
  </si>
  <si>
    <t>Woche 13</t>
  </si>
  <si>
    <t>Wochenbeginn</t>
  </si>
  <si>
    <t>Wochenende</t>
  </si>
  <si>
    <t>Anfangsbestand liquide Mittel</t>
  </si>
  <si>
    <t>EINZAHLUNGEN</t>
  </si>
  <si>
    <t>Kundenzahlungen / Forderungen</t>
  </si>
  <si>
    <t>Vorauszahlungen / Anzahlungen</t>
  </si>
  <si>
    <t>Sonstige betriebliche Einzahlungen</t>
  </si>
  <si>
    <t>Steuererstattungen</t>
  </si>
  <si>
    <t>Finanzierungseinzahlungen</t>
  </si>
  <si>
    <t>Sonstige Einzahlungen</t>
  </si>
  <si>
    <t>Summe Einzahlungen</t>
  </si>
  <si>
    <t>AUSZAHLUNGEN</t>
  </si>
  <si>
    <t>Lieferanten / Material</t>
  </si>
  <si>
    <t>Personal</t>
  </si>
  <si>
    <t>Miete / Leasing</t>
  </si>
  <si>
    <t>Steuern und Abgaben</t>
  </si>
  <si>
    <t>Sozialversicherung</t>
  </si>
  <si>
    <t>Zinsen</t>
  </si>
  <si>
    <t>Tilgungen</t>
  </si>
  <si>
    <t>Investitionen</t>
  </si>
  <si>
    <t>Restrukturierung / Beratung</t>
  </si>
  <si>
    <t>Sonstige Auszahlungen</t>
  </si>
  <si>
    <t>Summe Auszahlungen</t>
  </si>
  <si>
    <t>Netto-Cashflow</t>
  </si>
  <si>
    <t>Endbestand liquide Mittel</t>
  </si>
  <si>
    <t>Verfügbare Kreditlinie</t>
  </si>
  <si>
    <t>Mindestliquidität</t>
  </si>
  <si>
    <t>Liquiditätsspielraum / (Lücke)</t>
  </si>
  <si>
    <t>Status</t>
  </si>
  <si>
    <t>Kumulierter Netto-Cashflow</t>
  </si>
  <si>
    <t>Liquiditätsübersicht</t>
  </si>
  <si>
    <t>Kennzahl</t>
  </si>
  <si>
    <t>Wert</t>
  </si>
  <si>
    <t>Anfangsliquidität</t>
  </si>
  <si>
    <t>Niedrigster Endbestand</t>
  </si>
  <si>
    <t>Größte Liquiditätslücke</t>
  </si>
  <si>
    <t>Woche</t>
  </si>
  <si>
    <t>Interpretation: Ein negativer Liquiditätsspielraum zeigt, dass Endbestand plus verfügbare Kreditlinie den definierten Mindestpuffer unterschreiten. In diesem Fall sollten Einzahlungen beschleunigt, Auszahlungen priorisiert oder weitere Finanzierungsoptionen geprüft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</si>
</sst>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;[Red]\(#,##0\);\-"/>
  </numFmts>
  <fonts count="16">
    <font>
      <sz val="11"/>
      <name val="Carlito"/>
    </font>
    <font>
      <b/>
      <sz val="22"/>
      <color rgb="FFFFFFFF"/>
      <name val="Carlito"/>
    </font>
    <font>
      <b/>
      <sz val="12"/>
      <color rgb="FFFFFFFF"/>
      <name val="Carlito"/>
    </font>
    <font>
      <b/>
      <sz val="11"/>
      <color rgb="FF000000"/>
      <name val="Carlito"/>
    </font>
    <font>
      <b/>
      <sz val="11"/>
      <color rgb="FF0000FF"/>
      <name val="Carlito"/>
    </font>
    <font>
      <sz val="11"/>
      <color rgb="FF6B7280"/>
      <name val="Carlito"/>
    </font>
    <font>
      <b/>
      <sz val="11"/>
      <color rgb="FF0E2841"/>
      <name val="Carlito"/>
    </font>
    <font>
      <b/>
      <sz val="11"/>
      <color rgb="FFFFFFFF"/>
      <name val="Carlito"/>
    </font>
    <font>
      <b/>
      <sz val="11"/>
      <color rgb="FF008000"/>
      <name val="Carlito"/>
    </font>
    <font>
      <b/>
      <sz val="11"/>
      <name val="Carlito"/>
    </font>
    <font>
      <i/>
      <sz val="11"/>
      <color rgb="FF6B7280"/>
      <name val="Carlito"/>
    </font>
    <font>
      <b/>
      <sz val="20"/>
      <color rgb="FFFFFFFF"/>
      <name val="Carlito"/>
    </font>
    <font>
      <sz val="11"/>
      <color rgb="FF008000"/>
      <name val="Carlito"/>
    </font>
    <font>
      <sz val="11"/>
      <color rgb="FF000000"/>
      <name val="Carlito"/>
    </font>
    <font>
      <sz val="11"/>
      <color rgb="FF0000FF"/>
      <name val="Carlito"/>
    </font>
    <font>
      <sz val="11"/>
      <name val="Carlito"/>
    </font>
  </fonts>
  <fills count="7">
    <fill>
      <patternFill patternType="none"/>
    </fill>
    <fill>
      <patternFill patternType="gray125"/>
    </fill>
    <fill>
      <patternFill patternType="solid">
        <fgColor rgb="FF0E2841"/>
      </patternFill>
    </fill>
    <fill>
      <patternFill patternType="solid">
        <fgColor rgb="FF17365D"/>
      </patternFill>
    </fill>
    <fill>
      <patternFill patternType="solid">
        <fgColor rgb="FFFFF2CC"/>
      </patternFill>
    </fill>
    <fill>
      <patternFill patternType="solid">
        <fgColor rgb="FFDCE6F1"/>
      </patternFill>
    </fill>
    <fill>
      <patternFill patternType="solid">
        <fgColor rgb="FFF3F6F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/>
  </cellStyleXfs>
  <cellXfs count="37">
    <xf numFmtId="0" fontId="0" fillId="0" borderId="0" xfId="0"/>
    <xf numFmtId="0" fontId="3" fillId="0" borderId="0" xfId="1" applyFont="1"/>
    <xf numFmtId="164" fontId="4" fillId="4" borderId="0" xfId="1" applyNumberFormat="1" applyFont="1" applyFill="1" applyAlignment="1">
      <alignment horizontal="right"/>
    </xf>
    <xf numFmtId="165" fontId="4" fillId="4" borderId="0" xfId="1" applyNumberFormat="1" applyFont="1" applyFill="1" applyAlignment="1">
      <alignment horizontal="right"/>
    </xf>
    <xf numFmtId="0" fontId="5" fillId="0" borderId="0" xfId="1" applyFont="1" applyAlignment="1">
      <alignment wrapText="1"/>
    </xf>
    <xf numFmtId="0" fontId="6" fillId="5" borderId="0" xfId="1" applyFont="1" applyFill="1"/>
    <xf numFmtId="0" fontId="7" fillId="2" borderId="0" xfId="1" applyFont="1" applyFill="1" applyAlignment="1">
      <alignment horizontal="center"/>
    </xf>
    <xf numFmtId="0" fontId="6" fillId="0" borderId="0" xfId="1" applyFont="1"/>
    <xf numFmtId="0" fontId="0" fillId="0" borderId="0" xfId="1" applyFont="1" applyAlignment="1">
      <alignment wrapText="1"/>
    </xf>
    <xf numFmtId="0" fontId="4" fillId="0" borderId="0" xfId="1" applyFont="1"/>
    <xf numFmtId="0" fontId="8" fillId="0" borderId="0" xfId="1" applyFont="1"/>
    <xf numFmtId="0" fontId="3" fillId="4" borderId="0" xfId="1" applyFont="1" applyFill="1"/>
    <xf numFmtId="0" fontId="9" fillId="0" borderId="0" xfId="1" applyFont="1"/>
    <xf numFmtId="0" fontId="10" fillId="0" borderId="0" xfId="1" applyFont="1"/>
    <xf numFmtId="0" fontId="7" fillId="3" borderId="0" xfId="1" applyFont="1" applyFill="1"/>
    <xf numFmtId="0" fontId="7" fillId="3" borderId="0" xfId="1" applyFont="1" applyFill="1" applyAlignment="1">
      <alignment horizontal="center"/>
    </xf>
    <xf numFmtId="164" fontId="12" fillId="5" borderId="0" xfId="1" applyNumberFormat="1" applyFont="1" applyFill="1" applyAlignment="1">
      <alignment horizontal="center"/>
    </xf>
    <xf numFmtId="0" fontId="12" fillId="0" borderId="0" xfId="1" applyFont="1"/>
    <xf numFmtId="165" fontId="14" fillId="4" borderId="0" xfId="1" applyNumberFormat="1" applyFont="1" applyFill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Alignment="1">
      <alignment horizontal="right"/>
    </xf>
    <xf numFmtId="165" fontId="1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3" fillId="5" borderId="0" xfId="1" applyFont="1" applyFill="1"/>
    <xf numFmtId="165" fontId="3" fillId="5" borderId="0" xfId="1" applyNumberFormat="1" applyFont="1" applyFill="1" applyAlignment="1">
      <alignment horizontal="right"/>
    </xf>
    <xf numFmtId="0" fontId="3" fillId="6" borderId="0" xfId="1" applyFont="1" applyFill="1"/>
    <xf numFmtId="165" fontId="3" fillId="6" borderId="0" xfId="1" applyNumberFormat="1" applyFont="1" applyFill="1" applyAlignment="1">
      <alignment horizontal="right"/>
    </xf>
    <xf numFmtId="0" fontId="3" fillId="0" borderId="0" xfId="1" applyFont="1" applyAlignment="1">
      <alignment horizontal="center"/>
    </xf>
    <xf numFmtId="165" fontId="8" fillId="0" borderId="0" xfId="1" applyNumberFormat="1" applyFont="1"/>
    <xf numFmtId="0" fontId="1" fillId="2" borderId="0" xfId="1" applyFont="1" applyFill="1" applyAlignment="1">
      <alignment horizontal="left" vertical="center"/>
    </xf>
    <xf numFmtId="0" fontId="2" fillId="3" borderId="0" xfId="1" applyFont="1" applyFill="1" applyAlignment="1">
      <alignment horizontal="left"/>
    </xf>
    <xf numFmtId="0" fontId="6" fillId="5" borderId="0" xfId="1" applyFont="1" applyFill="1"/>
    <xf numFmtId="0" fontId="10" fillId="6" borderId="0" xfId="1" applyFont="1" applyFill="1" applyAlignment="1">
      <alignment vertical="center" wrapText="1"/>
    </xf>
    <xf numFmtId="0" fontId="11" fillId="2" borderId="0" xfId="1" applyFont="1" applyFill="1" applyAlignment="1">
      <alignment horizontal="left" vertical="center"/>
    </xf>
    <xf numFmtId="0" fontId="7" fillId="3" borderId="0" xfId="1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</cellXfs>
  <cellStyles count="2">
    <cellStyle name="Normal" xfId="1" xr:uid="{00000000-0005-0000-0000-000000000000}"/>
    <cellStyle name="Standard" xfId="0" builtinId="0"/>
  </cellStyles>
  <dxfs count="4">
    <dxf>
      <font>
        <b/>
        <color rgb="FF006100"/>
      </font>
      <fill>
        <patternFill patternType="solid">
          <bgColor rgb="FFE2F0D9"/>
        </patternFill>
      </fill>
    </dxf>
    <dxf>
      <font>
        <b/>
        <color rgb="FFC00000"/>
      </font>
      <fill>
        <patternFill patternType="solid">
          <bgColor rgb="FFFCE8E6"/>
        </patternFill>
      </fill>
    </dxf>
    <dxf>
      <font>
        <b/>
        <color rgb="FF006100"/>
      </font>
      <fill>
        <patternFill patternType="solid">
          <bgColor rgb="FFE2F0D9"/>
        </patternFill>
      </fill>
    </dxf>
    <dxf>
      <font>
        <b/>
        <color rgb="FFC00000"/>
      </font>
      <fill>
        <patternFill patternType="solid">
          <bgColor rgb="FFFCE8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Liquiditätsentwicklung über 13 Wochen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Endbestand liquide Mittel</c:v>
          </c:tx>
          <c:cat>
            <c:strRef>
              <c:f>Übersicht!$A$12:$A$24</c:f>
              <c:strCache>
                <c:ptCount val="13"/>
                <c:pt idx="0">
                  <c:v>Woche 1</c:v>
                </c:pt>
                <c:pt idx="1">
                  <c:v>Woche 2</c:v>
                </c:pt>
                <c:pt idx="2">
                  <c:v>Woche 3</c:v>
                </c:pt>
                <c:pt idx="3">
                  <c:v>Woche 4</c:v>
                </c:pt>
                <c:pt idx="4">
                  <c:v>Woche 5</c:v>
                </c:pt>
                <c:pt idx="5">
                  <c:v>Woche 6</c:v>
                </c:pt>
                <c:pt idx="6">
                  <c:v>Woche 7</c:v>
                </c:pt>
                <c:pt idx="7">
                  <c:v>Woche 8</c:v>
                </c:pt>
                <c:pt idx="8">
                  <c:v>Woche 9</c:v>
                </c:pt>
                <c:pt idx="9">
                  <c:v>Woche 10</c:v>
                </c:pt>
                <c:pt idx="10">
                  <c:v>Woche 11</c:v>
                </c:pt>
                <c:pt idx="11">
                  <c:v>Woche 12</c:v>
                </c:pt>
                <c:pt idx="12">
                  <c:v>Woche 13</c:v>
                </c:pt>
              </c:strCache>
            </c:strRef>
          </c:cat>
          <c:val>
            <c:numRef>
              <c:f>Übersicht!$B$12:$B$24</c:f>
              <c:numCache>
                <c:formatCode>#,##0;[Red]\(#,##0\);\-</c:formatCode>
                <c:ptCount val="13"/>
                <c:pt idx="0">
                  <c:v>150000</c:v>
                </c:pt>
                <c:pt idx="1">
                  <c:v>150000</c:v>
                </c:pt>
                <c:pt idx="2">
                  <c:v>150000</c:v>
                </c:pt>
                <c:pt idx="3">
                  <c:v>150000</c:v>
                </c:pt>
                <c:pt idx="4">
                  <c:v>150000</c:v>
                </c:pt>
                <c:pt idx="5">
                  <c:v>150000</c:v>
                </c:pt>
                <c:pt idx="6">
                  <c:v>150000</c:v>
                </c:pt>
                <c:pt idx="7">
                  <c:v>150000</c:v>
                </c:pt>
                <c:pt idx="8">
                  <c:v>150000</c:v>
                </c:pt>
                <c:pt idx="9">
                  <c:v>150000</c:v>
                </c:pt>
                <c:pt idx="10">
                  <c:v>150000</c:v>
                </c:pt>
                <c:pt idx="11">
                  <c:v>150000</c:v>
                </c:pt>
                <c:pt idx="12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A-41BB-8D28-A10D9D50344E}"/>
            </c:ext>
          </c:extLst>
        </c:ser>
        <c:ser>
          <c:idx val="1"/>
          <c:order val="1"/>
          <c:tx>
            <c:v>Liquiditätsspielraum / (Lücke)</c:v>
          </c:tx>
          <c:cat>
            <c:strRef>
              <c:f>Übersicht!$A$12:$A$24</c:f>
              <c:strCache>
                <c:ptCount val="13"/>
                <c:pt idx="0">
                  <c:v>Woche 1</c:v>
                </c:pt>
                <c:pt idx="1">
                  <c:v>Woche 2</c:v>
                </c:pt>
                <c:pt idx="2">
                  <c:v>Woche 3</c:v>
                </c:pt>
                <c:pt idx="3">
                  <c:v>Woche 4</c:v>
                </c:pt>
                <c:pt idx="4">
                  <c:v>Woche 5</c:v>
                </c:pt>
                <c:pt idx="5">
                  <c:v>Woche 6</c:v>
                </c:pt>
                <c:pt idx="6">
                  <c:v>Woche 7</c:v>
                </c:pt>
                <c:pt idx="7">
                  <c:v>Woche 8</c:v>
                </c:pt>
                <c:pt idx="8">
                  <c:v>Woche 9</c:v>
                </c:pt>
                <c:pt idx="9">
                  <c:v>Woche 10</c:v>
                </c:pt>
                <c:pt idx="10">
                  <c:v>Woche 11</c:v>
                </c:pt>
                <c:pt idx="11">
                  <c:v>Woche 12</c:v>
                </c:pt>
                <c:pt idx="12">
                  <c:v>Woche 13</c:v>
                </c:pt>
              </c:strCache>
            </c:strRef>
          </c:cat>
          <c:val>
            <c:numRef>
              <c:f>Übersicht!$C$12:$C$24</c:f>
              <c:numCache>
                <c:formatCode>#,##0;[Red]\(#,##0\);\-</c:formatCode>
                <c:ptCount val="13"/>
                <c:pt idx="0">
                  <c:v>350000</c:v>
                </c:pt>
                <c:pt idx="1">
                  <c:v>350000</c:v>
                </c:pt>
                <c:pt idx="2">
                  <c:v>350000</c:v>
                </c:pt>
                <c:pt idx="3">
                  <c:v>350000</c:v>
                </c:pt>
                <c:pt idx="4">
                  <c:v>350000</c:v>
                </c:pt>
                <c:pt idx="5">
                  <c:v>350000</c:v>
                </c:pt>
                <c:pt idx="6">
                  <c:v>350000</c:v>
                </c:pt>
                <c:pt idx="7">
                  <c:v>350000</c:v>
                </c:pt>
                <c:pt idx="8">
                  <c:v>350000</c:v>
                </c:pt>
                <c:pt idx="9">
                  <c:v>350000</c:v>
                </c:pt>
                <c:pt idx="10">
                  <c:v>350000</c:v>
                </c:pt>
                <c:pt idx="11">
                  <c:v>350000</c:v>
                </c:pt>
                <c:pt idx="12">
                  <c:v>350000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A-41BB-8D28-A10D9D50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;[Red]\(#,##0\);\-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220973</xdr:colOff>
      <xdr:row>1</xdr:row>
      <xdr:rowOff>514350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672E2B-EEF9-9C3F-1B2E-31BD3A3E7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0098398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J3" sqref="J3"/>
    </sheetView>
  </sheetViews>
  <sheetFormatPr baseColWidth="10" defaultColWidth="9" defaultRowHeight="14.25"/>
  <cols>
    <col min="1" max="1" width="34.625" customWidth="1"/>
    <col min="2" max="2" width="25" customWidth="1"/>
    <col min="3" max="3" width="58" customWidth="1"/>
    <col min="4" max="8" width="3" customWidth="1"/>
  </cols>
  <sheetData>
    <row r="1" spans="1:8">
      <c r="A1" s="36"/>
      <c r="B1" s="36"/>
      <c r="C1" s="36"/>
      <c r="D1" s="36"/>
      <c r="E1" s="36"/>
      <c r="F1" s="36"/>
      <c r="G1" s="36"/>
      <c r="H1" s="36"/>
    </row>
    <row r="2" spans="1:8" ht="53.25" customHeight="1">
      <c r="A2" s="36"/>
      <c r="B2" s="36"/>
      <c r="C2" s="36"/>
      <c r="D2" s="36"/>
      <c r="E2" s="36"/>
      <c r="F2" s="36"/>
      <c r="G2" s="36"/>
      <c r="H2" s="36"/>
    </row>
    <row r="3" spans="1:8" ht="30" customHeight="1">
      <c r="A3" s="29" t="s">
        <v>0</v>
      </c>
      <c r="B3" s="29"/>
      <c r="C3" s="29"/>
      <c r="D3" s="29"/>
      <c r="E3" s="29"/>
      <c r="F3" s="29"/>
      <c r="G3" s="29"/>
      <c r="H3" s="29"/>
    </row>
    <row r="4" spans="1:8" ht="30" customHeight="1">
      <c r="A4" s="29"/>
      <c r="B4" s="29"/>
      <c r="C4" s="29"/>
      <c r="D4" s="29"/>
      <c r="E4" s="29"/>
      <c r="F4" s="29"/>
      <c r="G4" s="29"/>
      <c r="H4" s="29"/>
    </row>
    <row r="5" spans="1:8" ht="21.95" customHeight="1"/>
    <row r="6" spans="1:8" ht="21.95" customHeight="1">
      <c r="A6" s="30" t="s">
        <v>1</v>
      </c>
      <c r="B6" s="30"/>
      <c r="C6" s="30"/>
      <c r="D6" s="30"/>
      <c r="E6" s="30"/>
      <c r="F6" s="30"/>
      <c r="G6" s="30"/>
      <c r="H6" s="30"/>
    </row>
    <row r="7" spans="1:8" ht="21.95" customHeight="1"/>
    <row r="8" spans="1:8" ht="21.95" customHeight="1">
      <c r="A8" s="1" t="s">
        <v>2</v>
      </c>
      <c r="B8" s="2">
        <v>46235</v>
      </c>
      <c r="C8" s="4" t="s">
        <v>3</v>
      </c>
    </row>
    <row r="9" spans="1:8" ht="21.95" customHeight="1">
      <c r="A9" s="1" t="s">
        <v>4</v>
      </c>
      <c r="B9" s="3">
        <v>50000</v>
      </c>
      <c r="C9" s="4" t="s">
        <v>5</v>
      </c>
    </row>
    <row r="10" spans="1:8" ht="21.95" customHeight="1">
      <c r="A10" s="1" t="s">
        <v>6</v>
      </c>
      <c r="B10" s="3">
        <v>250000</v>
      </c>
      <c r="C10" s="4" t="s">
        <v>7</v>
      </c>
    </row>
    <row r="11" spans="1:8" ht="21.95" customHeight="1">
      <c r="A11" s="1" t="s">
        <v>8</v>
      </c>
      <c r="B11" s="3">
        <v>150000</v>
      </c>
      <c r="C11" s="4" t="s">
        <v>9</v>
      </c>
    </row>
    <row r="12" spans="1:8" ht="21.95" customHeight="1"/>
    <row r="13" spans="1:8" ht="21.95" customHeight="1">
      <c r="A13" s="31" t="s">
        <v>10</v>
      </c>
      <c r="B13" s="31"/>
      <c r="C13" s="31"/>
      <c r="D13" s="31"/>
      <c r="E13" s="31"/>
      <c r="F13" s="31"/>
      <c r="G13" s="31"/>
      <c r="H13" s="31"/>
    </row>
    <row r="14" spans="1:8" ht="31.5" customHeight="1">
      <c r="A14" s="6" t="s">
        <v>11</v>
      </c>
      <c r="B14" s="7" t="s">
        <v>12</v>
      </c>
      <c r="C14" s="8" t="s">
        <v>13</v>
      </c>
    </row>
    <row r="15" spans="1:8" ht="29.25" customHeight="1">
      <c r="A15" s="6" t="s">
        <v>14</v>
      </c>
      <c r="B15" s="7" t="s">
        <v>15</v>
      </c>
      <c r="C15" s="8" t="s">
        <v>16</v>
      </c>
    </row>
    <row r="16" spans="1:8" ht="29.25" customHeight="1">
      <c r="A16" s="6" t="s">
        <v>17</v>
      </c>
      <c r="B16" s="7" t="s">
        <v>18</v>
      </c>
      <c r="C16" s="8" t="s">
        <v>19</v>
      </c>
    </row>
    <row r="17" spans="1:8" ht="33" customHeight="1">
      <c r="A17" s="6" t="s">
        <v>20</v>
      </c>
      <c r="B17" s="7" t="s">
        <v>21</v>
      </c>
      <c r="C17" s="8" t="s">
        <v>22</v>
      </c>
    </row>
    <row r="18" spans="1:8" ht="33" customHeight="1">
      <c r="A18" s="6" t="s">
        <v>23</v>
      </c>
      <c r="B18" s="7" t="s">
        <v>24</v>
      </c>
      <c r="C18" s="8" t="s">
        <v>25</v>
      </c>
    </row>
    <row r="19" spans="1:8" ht="21.95" customHeight="1"/>
    <row r="20" spans="1:8" ht="21.95" customHeight="1">
      <c r="A20" s="31" t="s">
        <v>26</v>
      </c>
      <c r="B20" s="31"/>
      <c r="C20" s="31"/>
      <c r="D20" s="31"/>
      <c r="E20" s="31"/>
      <c r="F20" s="31"/>
      <c r="G20" s="31"/>
      <c r="H20" s="31"/>
    </row>
    <row r="21" spans="1:8" ht="21.95" customHeight="1">
      <c r="A21" s="9" t="s">
        <v>27</v>
      </c>
      <c r="B21" s="12" t="s">
        <v>28</v>
      </c>
      <c r="C21" s="8" t="s">
        <v>29</v>
      </c>
    </row>
    <row r="22" spans="1:8" ht="21.95" customHeight="1">
      <c r="A22" s="10" t="s">
        <v>30</v>
      </c>
      <c r="B22" s="12" t="s">
        <v>31</v>
      </c>
      <c r="C22" s="8" t="s">
        <v>32</v>
      </c>
    </row>
    <row r="23" spans="1:8" ht="21.95" customHeight="1">
      <c r="A23" s="1" t="s">
        <v>33</v>
      </c>
      <c r="B23" s="12" t="s">
        <v>34</v>
      </c>
      <c r="C23" s="8" t="s">
        <v>35</v>
      </c>
    </row>
    <row r="24" spans="1:8" ht="21.95" customHeight="1">
      <c r="A24" s="11" t="s">
        <v>36</v>
      </c>
      <c r="B24" s="12" t="s">
        <v>37</v>
      </c>
      <c r="C24" s="8" t="s">
        <v>38</v>
      </c>
    </row>
    <row r="25" spans="1:8" ht="21.95" customHeight="1"/>
    <row r="26" spans="1:8" ht="36" customHeight="1">
      <c r="A26" s="32" t="s">
        <v>39</v>
      </c>
      <c r="B26" s="32"/>
      <c r="C26" s="32"/>
      <c r="D26" s="32"/>
      <c r="E26" s="32"/>
      <c r="F26" s="32"/>
      <c r="G26" s="32"/>
      <c r="H26" s="32"/>
    </row>
    <row r="27" spans="1:8" ht="36" customHeight="1">
      <c r="A27" s="32"/>
      <c r="B27" s="32"/>
      <c r="C27" s="32"/>
      <c r="D27" s="32"/>
      <c r="E27" s="32"/>
      <c r="F27" s="32"/>
      <c r="G27" s="32"/>
      <c r="H27" s="32"/>
    </row>
  </sheetData>
  <mergeCells count="7">
    <mergeCell ref="A2:H2"/>
    <mergeCell ref="A1:H1"/>
    <mergeCell ref="A3:H4"/>
    <mergeCell ref="A6:H6"/>
    <mergeCell ref="A13:H13"/>
    <mergeCell ref="A20:H20"/>
    <mergeCell ref="A26:H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7"/>
  <sheetViews>
    <sheetView workbookViewId="0">
      <selection activeCell="C7" sqref="C7"/>
    </sheetView>
  </sheetViews>
  <sheetFormatPr baseColWidth="10" defaultColWidth="9" defaultRowHeight="14.25"/>
  <cols>
    <col min="1" max="1" width="36" customWidth="1"/>
    <col min="2" max="14" width="14" customWidth="1"/>
  </cols>
  <sheetData>
    <row r="2" spans="1:14" ht="30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0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21.95" customHeight="1">
      <c r="A4" s="13" t="s">
        <v>40</v>
      </c>
      <c r="B4" s="15" t="s">
        <v>41</v>
      </c>
      <c r="C4" s="15" t="s">
        <v>42</v>
      </c>
      <c r="D4" s="15" t="s">
        <v>43</v>
      </c>
      <c r="E4" s="15" t="s">
        <v>44</v>
      </c>
      <c r="F4" s="15" t="s">
        <v>45</v>
      </c>
      <c r="G4" s="15" t="s">
        <v>46</v>
      </c>
      <c r="H4" s="15" t="s">
        <v>47</v>
      </c>
      <c r="I4" s="15" t="s">
        <v>48</v>
      </c>
      <c r="J4" s="15" t="s">
        <v>49</v>
      </c>
      <c r="K4" s="15" t="s">
        <v>50</v>
      </c>
      <c r="L4" s="15" t="s">
        <v>51</v>
      </c>
      <c r="M4" s="15" t="s">
        <v>52</v>
      </c>
      <c r="N4" s="15" t="s">
        <v>53</v>
      </c>
    </row>
    <row r="5" spans="1:14" ht="21.95" customHeight="1">
      <c r="A5" s="5" t="s">
        <v>54</v>
      </c>
      <c r="B5" s="16">
        <f>Anleitung!$B$8</f>
        <v>46235</v>
      </c>
      <c r="C5" s="16">
        <f t="shared" ref="C5:N5" si="0">B5+7</f>
        <v>46242</v>
      </c>
      <c r="D5" s="16">
        <f t="shared" si="0"/>
        <v>46249</v>
      </c>
      <c r="E5" s="16">
        <f t="shared" si="0"/>
        <v>46256</v>
      </c>
      <c r="F5" s="16">
        <f t="shared" si="0"/>
        <v>46263</v>
      </c>
      <c r="G5" s="16">
        <f t="shared" si="0"/>
        <v>46270</v>
      </c>
      <c r="H5" s="16">
        <f t="shared" si="0"/>
        <v>46277</v>
      </c>
      <c r="I5" s="16">
        <f t="shared" si="0"/>
        <v>46284</v>
      </c>
      <c r="J5" s="16">
        <f t="shared" si="0"/>
        <v>46291</v>
      </c>
      <c r="K5" s="16">
        <f t="shared" si="0"/>
        <v>46298</v>
      </c>
      <c r="L5" s="16">
        <f t="shared" si="0"/>
        <v>46305</v>
      </c>
      <c r="M5" s="16">
        <f t="shared" si="0"/>
        <v>46312</v>
      </c>
      <c r="N5" s="16">
        <f t="shared" si="0"/>
        <v>46319</v>
      </c>
    </row>
    <row r="6" spans="1:14" ht="21.95" customHeight="1">
      <c r="A6" s="5" t="s">
        <v>55</v>
      </c>
      <c r="B6" s="16">
        <f t="shared" ref="B6:N6" si="1">B5+6</f>
        <v>46241</v>
      </c>
      <c r="C6" s="16">
        <f t="shared" si="1"/>
        <v>46248</v>
      </c>
      <c r="D6" s="16">
        <f t="shared" si="1"/>
        <v>46255</v>
      </c>
      <c r="E6" s="16">
        <f t="shared" si="1"/>
        <v>46262</v>
      </c>
      <c r="F6" s="16">
        <f t="shared" si="1"/>
        <v>46269</v>
      </c>
      <c r="G6" s="16">
        <f t="shared" si="1"/>
        <v>46276</v>
      </c>
      <c r="H6" s="16">
        <f t="shared" si="1"/>
        <v>46283</v>
      </c>
      <c r="I6" s="16">
        <f t="shared" si="1"/>
        <v>46290</v>
      </c>
      <c r="J6" s="16">
        <f t="shared" si="1"/>
        <v>46297</v>
      </c>
      <c r="K6" s="16">
        <f t="shared" si="1"/>
        <v>46304</v>
      </c>
      <c r="L6" s="16">
        <f t="shared" si="1"/>
        <v>46311</v>
      </c>
      <c r="M6" s="16">
        <f t="shared" si="1"/>
        <v>46318</v>
      </c>
      <c r="N6" s="16">
        <f t="shared" si="1"/>
        <v>46325</v>
      </c>
    </row>
    <row r="7" spans="1:14" ht="21.95" customHeight="1">
      <c r="A7" t="s">
        <v>56</v>
      </c>
      <c r="B7" s="20">
        <f>Anleitung!$B$11</f>
        <v>150000</v>
      </c>
      <c r="C7" s="21">
        <f t="shared" ref="C7:N7" si="2">B31</f>
        <v>150000</v>
      </c>
      <c r="D7" s="21">
        <f t="shared" si="2"/>
        <v>150000</v>
      </c>
      <c r="E7" s="21">
        <f t="shared" si="2"/>
        <v>150000</v>
      </c>
      <c r="F7" s="21">
        <f t="shared" si="2"/>
        <v>150000</v>
      </c>
      <c r="G7" s="21">
        <f t="shared" si="2"/>
        <v>150000</v>
      </c>
      <c r="H7" s="21">
        <f t="shared" si="2"/>
        <v>150000</v>
      </c>
      <c r="I7" s="21">
        <f t="shared" si="2"/>
        <v>150000</v>
      </c>
      <c r="J7" s="21">
        <f t="shared" si="2"/>
        <v>150000</v>
      </c>
      <c r="K7" s="21">
        <f t="shared" si="2"/>
        <v>150000</v>
      </c>
      <c r="L7" s="21">
        <f t="shared" si="2"/>
        <v>150000</v>
      </c>
      <c r="M7" s="21">
        <f t="shared" si="2"/>
        <v>150000</v>
      </c>
      <c r="N7" s="21">
        <f t="shared" si="2"/>
        <v>150000</v>
      </c>
    </row>
    <row r="8" spans="1:14" ht="21.95" customHeight="1"/>
    <row r="9" spans="1:14" ht="21.95" customHeight="1">
      <c r="A9" s="34" t="s">
        <v>57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21.95" customHeight="1">
      <c r="A10" t="s">
        <v>58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</row>
    <row r="11" spans="1:14" ht="21.95" customHeight="1">
      <c r="A11" t="s">
        <v>59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14" ht="21.95" customHeight="1">
      <c r="A12" t="s">
        <v>60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</row>
    <row r="13" spans="1:14" ht="21.95" customHeight="1">
      <c r="A13" t="s">
        <v>61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</row>
    <row r="14" spans="1:14" ht="21.95" customHeight="1">
      <c r="A14" t="s">
        <v>62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</row>
    <row r="15" spans="1:14" ht="21.95" customHeight="1">
      <c r="A15" t="s">
        <v>63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</row>
    <row r="16" spans="1:14" ht="21.95" customHeight="1">
      <c r="A16" s="1" t="s">
        <v>64</v>
      </c>
      <c r="B16" s="22">
        <f t="shared" ref="B16:N16" si="3">SUM(B10:B15)</f>
        <v>0</v>
      </c>
      <c r="C16" s="22">
        <f t="shared" si="3"/>
        <v>0</v>
      </c>
      <c r="D16" s="22">
        <f t="shared" si="3"/>
        <v>0</v>
      </c>
      <c r="E16" s="22">
        <f t="shared" si="3"/>
        <v>0</v>
      </c>
      <c r="F16" s="22">
        <f t="shared" si="3"/>
        <v>0</v>
      </c>
      <c r="G16" s="22">
        <f t="shared" si="3"/>
        <v>0</v>
      </c>
      <c r="H16" s="22">
        <f t="shared" si="3"/>
        <v>0</v>
      </c>
      <c r="I16" s="22">
        <f t="shared" si="3"/>
        <v>0</v>
      </c>
      <c r="J16" s="22">
        <f t="shared" si="3"/>
        <v>0</v>
      </c>
      <c r="K16" s="22">
        <f t="shared" si="3"/>
        <v>0</v>
      </c>
      <c r="L16" s="22">
        <f t="shared" si="3"/>
        <v>0</v>
      </c>
      <c r="M16" s="22">
        <f t="shared" si="3"/>
        <v>0</v>
      </c>
      <c r="N16" s="22">
        <f t="shared" si="3"/>
        <v>0</v>
      </c>
    </row>
    <row r="17" spans="1:14" ht="21.95" customHeight="1"/>
    <row r="18" spans="1:14" ht="21.95" customHeight="1">
      <c r="A18" s="34" t="s">
        <v>65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21.95" customHeight="1">
      <c r="A19" t="s">
        <v>66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</row>
    <row r="20" spans="1:14" ht="21.95" customHeight="1">
      <c r="A20" t="s">
        <v>67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</row>
    <row r="21" spans="1:14" ht="21.95" customHeight="1">
      <c r="A21" t="s">
        <v>68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</row>
    <row r="22" spans="1:14" ht="21.95" customHeight="1">
      <c r="A22" t="s">
        <v>69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</row>
    <row r="23" spans="1:14" ht="21.95" customHeight="1">
      <c r="A23" t="s">
        <v>70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</row>
    <row r="24" spans="1:14" ht="21.95" customHeight="1">
      <c r="A24" t="s">
        <v>71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</row>
    <row r="25" spans="1:14" ht="21.95" customHeight="1">
      <c r="A25" t="s">
        <v>72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</row>
    <row r="26" spans="1:14" ht="21.95" customHeight="1">
      <c r="A26" t="s">
        <v>73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4" ht="21.95" customHeight="1">
      <c r="A27" t="s">
        <v>74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</row>
    <row r="28" spans="1:14" ht="21.95" customHeight="1">
      <c r="A28" t="s">
        <v>75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</row>
    <row r="29" spans="1:14" ht="21.95" customHeight="1">
      <c r="A29" s="1" t="s">
        <v>76</v>
      </c>
      <c r="B29" s="22">
        <f t="shared" ref="B29:N29" si="4">SUM(B19:B28)</f>
        <v>0</v>
      </c>
      <c r="C29" s="22">
        <f t="shared" si="4"/>
        <v>0</v>
      </c>
      <c r="D29" s="22">
        <f t="shared" si="4"/>
        <v>0</v>
      </c>
      <c r="E29" s="22">
        <f t="shared" si="4"/>
        <v>0</v>
      </c>
      <c r="F29" s="22">
        <f t="shared" si="4"/>
        <v>0</v>
      </c>
      <c r="G29" s="22">
        <f t="shared" si="4"/>
        <v>0</v>
      </c>
      <c r="H29" s="22">
        <f t="shared" si="4"/>
        <v>0</v>
      </c>
      <c r="I29" s="22">
        <f t="shared" si="4"/>
        <v>0</v>
      </c>
      <c r="J29" s="22">
        <f t="shared" si="4"/>
        <v>0</v>
      </c>
      <c r="K29" s="22">
        <f t="shared" si="4"/>
        <v>0</v>
      </c>
      <c r="L29" s="22">
        <f t="shared" si="4"/>
        <v>0</v>
      </c>
      <c r="M29" s="22">
        <f t="shared" si="4"/>
        <v>0</v>
      </c>
      <c r="N29" s="22">
        <f t="shared" si="4"/>
        <v>0</v>
      </c>
    </row>
    <row r="30" spans="1:14" ht="21.95" customHeight="1">
      <c r="A30" s="1" t="s">
        <v>77</v>
      </c>
      <c r="B30" s="22">
        <f t="shared" ref="B30:N30" si="5">B16-B29</f>
        <v>0</v>
      </c>
      <c r="C30" s="22">
        <f t="shared" si="5"/>
        <v>0</v>
      </c>
      <c r="D30" s="22">
        <f t="shared" si="5"/>
        <v>0</v>
      </c>
      <c r="E30" s="22">
        <f t="shared" si="5"/>
        <v>0</v>
      </c>
      <c r="F30" s="22">
        <f t="shared" si="5"/>
        <v>0</v>
      </c>
      <c r="G30" s="22">
        <f t="shared" si="5"/>
        <v>0</v>
      </c>
      <c r="H30" s="22">
        <f t="shared" si="5"/>
        <v>0</v>
      </c>
      <c r="I30" s="22">
        <f t="shared" si="5"/>
        <v>0</v>
      </c>
      <c r="J30" s="22">
        <f t="shared" si="5"/>
        <v>0</v>
      </c>
      <c r="K30" s="22">
        <f t="shared" si="5"/>
        <v>0</v>
      </c>
      <c r="L30" s="22">
        <f t="shared" si="5"/>
        <v>0</v>
      </c>
      <c r="M30" s="22">
        <f t="shared" si="5"/>
        <v>0</v>
      </c>
      <c r="N30" s="22">
        <f t="shared" si="5"/>
        <v>0</v>
      </c>
    </row>
    <row r="31" spans="1:14" ht="21.95" customHeight="1">
      <c r="A31" s="23" t="s">
        <v>78</v>
      </c>
      <c r="B31" s="24">
        <f t="shared" ref="B31:N31" si="6">B7+B30</f>
        <v>150000</v>
      </c>
      <c r="C31" s="24">
        <f t="shared" si="6"/>
        <v>150000</v>
      </c>
      <c r="D31" s="24">
        <f t="shared" si="6"/>
        <v>150000</v>
      </c>
      <c r="E31" s="24">
        <f t="shared" si="6"/>
        <v>150000</v>
      </c>
      <c r="F31" s="24">
        <f t="shared" si="6"/>
        <v>150000</v>
      </c>
      <c r="G31" s="24">
        <f t="shared" si="6"/>
        <v>150000</v>
      </c>
      <c r="H31" s="24">
        <f t="shared" si="6"/>
        <v>150000</v>
      </c>
      <c r="I31" s="24">
        <f t="shared" si="6"/>
        <v>150000</v>
      </c>
      <c r="J31" s="24">
        <f t="shared" si="6"/>
        <v>150000</v>
      </c>
      <c r="K31" s="24">
        <f t="shared" si="6"/>
        <v>150000</v>
      </c>
      <c r="L31" s="24">
        <f t="shared" si="6"/>
        <v>150000</v>
      </c>
      <c r="M31" s="24">
        <f t="shared" si="6"/>
        <v>150000</v>
      </c>
      <c r="N31" s="24">
        <f t="shared" si="6"/>
        <v>150000</v>
      </c>
    </row>
    <row r="32" spans="1:14" ht="21.95" customHeight="1">
      <c r="A32" t="s">
        <v>79</v>
      </c>
      <c r="B32" s="20">
        <f>Anleitung!$B$10</f>
        <v>250000</v>
      </c>
      <c r="C32" s="20">
        <f>Anleitung!$B$10</f>
        <v>250000</v>
      </c>
      <c r="D32" s="20">
        <f>Anleitung!$B$10</f>
        <v>250000</v>
      </c>
      <c r="E32" s="20">
        <f>Anleitung!$B$10</f>
        <v>250000</v>
      </c>
      <c r="F32" s="20">
        <f>Anleitung!$B$10</f>
        <v>250000</v>
      </c>
      <c r="G32" s="20">
        <f>Anleitung!$B$10</f>
        <v>250000</v>
      </c>
      <c r="H32" s="20">
        <f>Anleitung!$B$10</f>
        <v>250000</v>
      </c>
      <c r="I32" s="20">
        <f>Anleitung!$B$10</f>
        <v>250000</v>
      </c>
      <c r="J32" s="20">
        <f>Anleitung!$B$10</f>
        <v>250000</v>
      </c>
      <c r="K32" s="20">
        <f>Anleitung!$B$10</f>
        <v>250000</v>
      </c>
      <c r="L32" s="20">
        <f>Anleitung!$B$10</f>
        <v>250000</v>
      </c>
      <c r="M32" s="20">
        <f>Anleitung!$B$10</f>
        <v>250000</v>
      </c>
      <c r="N32" s="20">
        <f>Anleitung!$B$10</f>
        <v>250000</v>
      </c>
    </row>
    <row r="33" spans="1:14" ht="21.95" customHeight="1">
      <c r="A33" t="s">
        <v>80</v>
      </c>
      <c r="B33" s="20">
        <f>Anleitung!$B$9</f>
        <v>50000</v>
      </c>
      <c r="C33" s="20">
        <f>Anleitung!$B$9</f>
        <v>50000</v>
      </c>
      <c r="D33" s="20">
        <f>Anleitung!$B$9</f>
        <v>50000</v>
      </c>
      <c r="E33" s="20">
        <f>Anleitung!$B$9</f>
        <v>50000</v>
      </c>
      <c r="F33" s="20">
        <f>Anleitung!$B$9</f>
        <v>50000</v>
      </c>
      <c r="G33" s="20">
        <f>Anleitung!$B$9</f>
        <v>50000</v>
      </c>
      <c r="H33" s="20">
        <f>Anleitung!$B$9</f>
        <v>50000</v>
      </c>
      <c r="I33" s="20">
        <f>Anleitung!$B$9</f>
        <v>50000</v>
      </c>
      <c r="J33" s="20">
        <f>Anleitung!$B$9</f>
        <v>50000</v>
      </c>
      <c r="K33" s="20">
        <f>Anleitung!$B$9</f>
        <v>50000</v>
      </c>
      <c r="L33" s="20">
        <f>Anleitung!$B$9</f>
        <v>50000</v>
      </c>
      <c r="M33" s="20">
        <f>Anleitung!$B$9</f>
        <v>50000</v>
      </c>
      <c r="N33" s="20">
        <f>Anleitung!$B$9</f>
        <v>50000</v>
      </c>
    </row>
    <row r="34" spans="1:14" ht="21.95" customHeight="1">
      <c r="A34" s="25" t="s">
        <v>81</v>
      </c>
      <c r="B34" s="26">
        <f t="shared" ref="B34:N34" si="7">B31+B32-B33</f>
        <v>350000</v>
      </c>
      <c r="C34" s="26">
        <f t="shared" si="7"/>
        <v>350000</v>
      </c>
      <c r="D34" s="26">
        <f t="shared" si="7"/>
        <v>350000</v>
      </c>
      <c r="E34" s="26">
        <f t="shared" si="7"/>
        <v>350000</v>
      </c>
      <c r="F34" s="26">
        <f t="shared" si="7"/>
        <v>350000</v>
      </c>
      <c r="G34" s="26">
        <f t="shared" si="7"/>
        <v>350000</v>
      </c>
      <c r="H34" s="26">
        <f t="shared" si="7"/>
        <v>350000</v>
      </c>
      <c r="I34" s="26">
        <f t="shared" si="7"/>
        <v>350000</v>
      </c>
      <c r="J34" s="26">
        <f t="shared" si="7"/>
        <v>350000</v>
      </c>
      <c r="K34" s="26">
        <f t="shared" si="7"/>
        <v>350000</v>
      </c>
      <c r="L34" s="26">
        <f t="shared" si="7"/>
        <v>350000</v>
      </c>
      <c r="M34" s="26">
        <f t="shared" si="7"/>
        <v>350000</v>
      </c>
      <c r="N34" s="26">
        <f t="shared" si="7"/>
        <v>350000</v>
      </c>
    </row>
    <row r="35" spans="1:14" ht="21.95" customHeight="1">
      <c r="A35" s="27" t="s">
        <v>82</v>
      </c>
      <c r="B35" s="27" t="str">
        <f t="shared" ref="B35:N35" si="8">IF(B34&lt;0,"HANDLUNGSBEDARF","OK")</f>
        <v>OK</v>
      </c>
      <c r="C35" s="27" t="str">
        <f t="shared" si="8"/>
        <v>OK</v>
      </c>
      <c r="D35" s="27" t="str">
        <f t="shared" si="8"/>
        <v>OK</v>
      </c>
      <c r="E35" s="27" t="str">
        <f t="shared" si="8"/>
        <v>OK</v>
      </c>
      <c r="F35" s="27" t="str">
        <f t="shared" si="8"/>
        <v>OK</v>
      </c>
      <c r="G35" s="27" t="str">
        <f t="shared" si="8"/>
        <v>OK</v>
      </c>
      <c r="H35" s="27" t="str">
        <f t="shared" si="8"/>
        <v>OK</v>
      </c>
      <c r="I35" s="27" t="str">
        <f t="shared" si="8"/>
        <v>OK</v>
      </c>
      <c r="J35" s="27" t="str">
        <f t="shared" si="8"/>
        <v>OK</v>
      </c>
      <c r="K35" s="27" t="str">
        <f t="shared" si="8"/>
        <v>OK</v>
      </c>
      <c r="L35" s="27" t="str">
        <f t="shared" si="8"/>
        <v>OK</v>
      </c>
      <c r="M35" s="27" t="str">
        <f t="shared" si="8"/>
        <v>OK</v>
      </c>
      <c r="N35" s="27" t="str">
        <f t="shared" si="8"/>
        <v>OK</v>
      </c>
    </row>
    <row r="36" spans="1:14" ht="21.95" customHeight="1"/>
    <row r="37" spans="1:14" ht="21.95" customHeight="1">
      <c r="A37" s="1" t="s">
        <v>83</v>
      </c>
      <c r="B37" s="22">
        <f>B30</f>
        <v>0</v>
      </c>
      <c r="C37" s="22">
        <f t="shared" ref="C37:N37" si="9">B37+C30</f>
        <v>0</v>
      </c>
      <c r="D37" s="22">
        <f t="shared" si="9"/>
        <v>0</v>
      </c>
      <c r="E37" s="22">
        <f t="shared" si="9"/>
        <v>0</v>
      </c>
      <c r="F37" s="22">
        <f t="shared" si="9"/>
        <v>0</v>
      </c>
      <c r="G37" s="22">
        <f t="shared" si="9"/>
        <v>0</v>
      </c>
      <c r="H37" s="22">
        <f t="shared" si="9"/>
        <v>0</v>
      </c>
      <c r="I37" s="22">
        <f t="shared" si="9"/>
        <v>0</v>
      </c>
      <c r="J37" s="22">
        <f t="shared" si="9"/>
        <v>0</v>
      </c>
      <c r="K37" s="22">
        <f t="shared" si="9"/>
        <v>0</v>
      </c>
      <c r="L37" s="22">
        <f t="shared" si="9"/>
        <v>0</v>
      </c>
      <c r="M37" s="22">
        <f t="shared" si="9"/>
        <v>0</v>
      </c>
      <c r="N37" s="22">
        <f t="shared" si="9"/>
        <v>0</v>
      </c>
    </row>
  </sheetData>
  <mergeCells count="3">
    <mergeCell ref="A2:N3"/>
    <mergeCell ref="A9:N9"/>
    <mergeCell ref="A18:N18"/>
  </mergeCells>
  <conditionalFormatting sqref="B34:N34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B35:N35">
    <cfRule type="expression" dxfId="1" priority="3">
      <formula>B35="HANDLUNGSBEDARF"</formula>
    </cfRule>
    <cfRule type="expression" dxfId="0" priority="4">
      <formula>B35="OK"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workbookViewId="0">
      <selection activeCell="B12" sqref="B12"/>
    </sheetView>
  </sheetViews>
  <sheetFormatPr baseColWidth="10" defaultColWidth="9" defaultRowHeight="14.25"/>
  <cols>
    <col min="1" max="1" width="27" customWidth="1"/>
    <col min="2" max="3" width="24" customWidth="1"/>
    <col min="4" max="10" width="12" customWidth="1"/>
  </cols>
  <sheetData>
    <row r="1" spans="1:10" ht="30" customHeight="1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30" customHeigh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21.95" customHeight="1"/>
    <row r="4" spans="1:10" ht="21.95" customHeight="1">
      <c r="A4" s="14" t="s">
        <v>85</v>
      </c>
      <c r="B4" s="14" t="s">
        <v>86</v>
      </c>
    </row>
    <row r="5" spans="1:10" ht="21.95" customHeight="1">
      <c r="A5" s="7" t="s">
        <v>87</v>
      </c>
      <c r="B5" s="28">
        <f>Anleitung!$B$11</f>
        <v>150000</v>
      </c>
    </row>
    <row r="6" spans="1:10" ht="21.95" customHeight="1">
      <c r="A6" s="7" t="s">
        <v>88</v>
      </c>
      <c r="B6" s="28">
        <f>MIN(Liquiditätsplanung!B31:N31)</f>
        <v>150000</v>
      </c>
    </row>
    <row r="7" spans="1:10" ht="21.95" customHeight="1">
      <c r="A7" s="7" t="s">
        <v>89</v>
      </c>
      <c r="B7" s="28">
        <f>MIN(Liquiditätsplanung!B34:N34)</f>
        <v>350000</v>
      </c>
    </row>
    <row r="8" spans="1:10" ht="21.95" customHeight="1">
      <c r="A8" s="7" t="s">
        <v>83</v>
      </c>
      <c r="B8" s="28">
        <f>Liquiditätsplanung!N37</f>
        <v>0</v>
      </c>
    </row>
    <row r="9" spans="1:10" ht="21.95" customHeight="1"/>
    <row r="10" spans="1:10" ht="21.95" customHeight="1"/>
    <row r="11" spans="1:10" ht="21.95" customHeight="1">
      <c r="A11" s="15" t="s">
        <v>90</v>
      </c>
      <c r="B11" s="15" t="s">
        <v>78</v>
      </c>
      <c r="C11" s="15" t="s">
        <v>81</v>
      </c>
    </row>
    <row r="12" spans="1:10" ht="21.95" customHeight="1">
      <c r="A12" s="17" t="str">
        <f>Liquiditätsplanung!B4</f>
        <v>Woche 1</v>
      </c>
      <c r="B12" s="19">
        <f>Liquiditätsplanung!B31</f>
        <v>150000</v>
      </c>
      <c r="C12" s="19">
        <f>Liquiditätsplanung!B34</f>
        <v>350000</v>
      </c>
    </row>
    <row r="13" spans="1:10" ht="21.95" customHeight="1">
      <c r="A13" s="17" t="str">
        <f>Liquiditätsplanung!C4</f>
        <v>Woche 2</v>
      </c>
      <c r="B13" s="19">
        <f>Liquiditätsplanung!C31</f>
        <v>150000</v>
      </c>
      <c r="C13" s="19">
        <f>Liquiditätsplanung!C34</f>
        <v>350000</v>
      </c>
    </row>
    <row r="14" spans="1:10" ht="21.95" customHeight="1">
      <c r="A14" s="17" t="str">
        <f>Liquiditätsplanung!D4</f>
        <v>Woche 3</v>
      </c>
      <c r="B14" s="19">
        <f>Liquiditätsplanung!D31</f>
        <v>150000</v>
      </c>
      <c r="C14" s="19">
        <f>Liquiditätsplanung!D34</f>
        <v>350000</v>
      </c>
    </row>
    <row r="15" spans="1:10" ht="21.95" customHeight="1">
      <c r="A15" s="17" t="str">
        <f>Liquiditätsplanung!E4</f>
        <v>Woche 4</v>
      </c>
      <c r="B15" s="19">
        <f>Liquiditätsplanung!E31</f>
        <v>150000</v>
      </c>
      <c r="C15" s="19">
        <f>Liquiditätsplanung!E34</f>
        <v>350000</v>
      </c>
    </row>
    <row r="16" spans="1:10" ht="21.95" customHeight="1">
      <c r="A16" s="17" t="str">
        <f>Liquiditätsplanung!F4</f>
        <v>Woche 5</v>
      </c>
      <c r="B16" s="19">
        <f>Liquiditätsplanung!F31</f>
        <v>150000</v>
      </c>
      <c r="C16" s="19">
        <f>Liquiditätsplanung!F34</f>
        <v>350000</v>
      </c>
    </row>
    <row r="17" spans="1:10" ht="21.95" customHeight="1">
      <c r="A17" s="17" t="str">
        <f>Liquiditätsplanung!G4</f>
        <v>Woche 6</v>
      </c>
      <c r="B17" s="19">
        <f>Liquiditätsplanung!G31</f>
        <v>150000</v>
      </c>
      <c r="C17" s="19">
        <f>Liquiditätsplanung!G34</f>
        <v>350000</v>
      </c>
    </row>
    <row r="18" spans="1:10" ht="21.95" customHeight="1">
      <c r="A18" s="17" t="str">
        <f>Liquiditätsplanung!H4</f>
        <v>Woche 7</v>
      </c>
      <c r="B18" s="19">
        <f>Liquiditätsplanung!H31</f>
        <v>150000</v>
      </c>
      <c r="C18" s="19">
        <f>Liquiditätsplanung!H34</f>
        <v>350000</v>
      </c>
    </row>
    <row r="19" spans="1:10" ht="21.95" customHeight="1">
      <c r="A19" s="17" t="str">
        <f>Liquiditätsplanung!I4</f>
        <v>Woche 8</v>
      </c>
      <c r="B19" s="19">
        <f>Liquiditätsplanung!I31</f>
        <v>150000</v>
      </c>
      <c r="C19" s="19">
        <f>Liquiditätsplanung!I34</f>
        <v>350000</v>
      </c>
    </row>
    <row r="20" spans="1:10" ht="21.95" customHeight="1">
      <c r="A20" s="17" t="str">
        <f>Liquiditätsplanung!J4</f>
        <v>Woche 9</v>
      </c>
      <c r="B20" s="19">
        <f>Liquiditätsplanung!J31</f>
        <v>150000</v>
      </c>
      <c r="C20" s="19">
        <f>Liquiditätsplanung!J34</f>
        <v>350000</v>
      </c>
    </row>
    <row r="21" spans="1:10" ht="21.95" customHeight="1">
      <c r="A21" s="17" t="str">
        <f>Liquiditätsplanung!K4</f>
        <v>Woche 10</v>
      </c>
      <c r="B21" s="19">
        <f>Liquiditätsplanung!K31</f>
        <v>150000</v>
      </c>
      <c r="C21" s="19">
        <f>Liquiditätsplanung!K34</f>
        <v>350000</v>
      </c>
    </row>
    <row r="22" spans="1:10" ht="21.95" customHeight="1">
      <c r="A22" s="17" t="str">
        <f>Liquiditätsplanung!L4</f>
        <v>Woche 11</v>
      </c>
      <c r="B22" s="19">
        <f>Liquiditätsplanung!L31</f>
        <v>150000</v>
      </c>
      <c r="C22" s="19">
        <f>Liquiditätsplanung!L34</f>
        <v>350000</v>
      </c>
    </row>
    <row r="23" spans="1:10" ht="21.95" customHeight="1">
      <c r="A23" s="17" t="str">
        <f>Liquiditätsplanung!M4</f>
        <v>Woche 12</v>
      </c>
      <c r="B23" s="19">
        <f>Liquiditätsplanung!M31</f>
        <v>150000</v>
      </c>
      <c r="C23" s="19">
        <f>Liquiditätsplanung!M34</f>
        <v>350000</v>
      </c>
    </row>
    <row r="24" spans="1:10" ht="21.95" customHeight="1">
      <c r="A24" s="17" t="str">
        <f>Liquiditätsplanung!N4</f>
        <v>Woche 13</v>
      </c>
      <c r="B24" s="19">
        <f>Liquiditätsplanung!N31</f>
        <v>150000</v>
      </c>
      <c r="C24" s="19">
        <f>Liquiditätsplanung!N34</f>
        <v>350000</v>
      </c>
    </row>
    <row r="25" spans="1:10" ht="21.95" customHeight="1"/>
    <row r="26" spans="1:10" ht="21.95" customHeight="1">
      <c r="A26" s="32" t="s">
        <v>91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ht="21.9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ht="21.9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</row>
  </sheetData>
  <mergeCells count="2">
    <mergeCell ref="A1:J2"/>
    <mergeCell ref="A26:J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Liquiditätsplanung</vt:lpstr>
      <vt:lpstr>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 Mauer</cp:lastModifiedBy>
  <dcterms:modified xsi:type="dcterms:W3CDTF">2026-07-16T08:45:38Z</dcterms:modified>
</cp:coreProperties>
</file>